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'загал'!$A$1:$I$33</definedName>
  </definedNames>
  <calcPr fullCalcOnLoad="1"/>
</workbook>
</file>

<file path=xl/sharedStrings.xml><?xml version="1.0" encoding="utf-8"?>
<sst xmlns="http://schemas.openxmlformats.org/spreadsheetml/2006/main" count="54" uniqueCount="54">
  <si>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</si>
  <si>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</si>
  <si>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</si>
  <si>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</si>
  <si>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</si>
  <si>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</si>
  <si>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</si>
  <si>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</si>
  <si>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</si>
  <si>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</si>
  <si>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</si>
  <si>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</si>
  <si>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</si>
  <si>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</si>
  <si>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</si>
  <si>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</si>
  <si>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</si>
  <si>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</si>
  <si>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</si>
  <si>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</si>
  <si>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</si>
  <si>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</si>
  <si>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</si>
  <si>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</si>
  <si>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</si>
  <si>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</si>
  <si>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</si>
  <si>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</si>
  <si>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</si>
  <si>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</si>
  <si>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</si>
  <si>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</si>
  <si>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</si>
  <si>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</si>
  <si>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</si>
  <si>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</si>
  <si>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</si>
  <si>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</si>
  <si>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</si>
  <si>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</si>
  <si>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</si>
  <si>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</si>
  <si>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</si>
  <si>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Відсоток виконання до плану 2 місяців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</si>
  <si>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</si>
  <si>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</si>
  <si>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</si>
  <si>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</si>
  <si>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</si>
  <si>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</si>
  <si>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</si>
  <si>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</si>
  <si>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</si>
  <si>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Профінансовано станом на 20.02.17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</si>
</sst>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97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4" fontId="3" fillId="0" borderId="10" xfId="80" applyNumberFormat="1" applyFont="1" applyBorder="1">
      <alignment/>
      <protection/>
    </xf>
    <xf numFmtId="4" fontId="0" fillId="0" borderId="0" xfId="80" applyNumberFormat="1" applyFont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188" fontId="4" fillId="0" borderId="10" xfId="76" applyNumberFormat="1" applyFont="1" applyFill="1" applyBorder="1" applyAlignment="1">
      <alignment horizontal="center"/>
      <protection/>
    </xf>
    <xf numFmtId="188" fontId="20" fillId="0" borderId="10" xfId="76" applyNumberFormat="1" applyFont="1" applyFill="1" applyBorder="1" applyAlignment="1">
      <alignment horizontal="center"/>
      <protection/>
    </xf>
    <xf numFmtId="188" fontId="25" fillId="25" borderId="10" xfId="76" applyNumberFormat="1" applyFont="1" applyFill="1" applyBorder="1" applyAlignment="1">
      <alignment horizontal="center"/>
      <protection/>
    </xf>
    <xf numFmtId="188" fontId="25" fillId="0" borderId="10" xfId="76" applyNumberFormat="1" applyFont="1" applyFill="1" applyBorder="1" applyAlignment="1">
      <alignment horizontal="center"/>
      <protection/>
    </xf>
    <xf numFmtId="0" fontId="2" fillId="0" borderId="10" xfId="80" applyFont="1" applyBorder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4" fontId="0" fillId="0" borderId="10" xfId="80" applyNumberFormat="1" applyFont="1" applyBorder="1">
      <alignment/>
      <protection/>
    </xf>
    <xf numFmtId="4" fontId="4" fillId="25" borderId="10" xfId="80" applyNumberFormat="1" applyFont="1" applyFill="1" applyBorder="1" applyAlignment="1">
      <alignment/>
      <protection/>
    </xf>
    <xf numFmtId="188" fontId="20" fillId="0" borderId="10" xfId="76" applyNumberFormat="1" applyFont="1" applyFill="1" applyBorder="1" applyAlignment="1">
      <alignment horizontal="center"/>
      <protection/>
    </xf>
    <xf numFmtId="0" fontId="26" fillId="0" borderId="10" xfId="80" applyFont="1" applyBorder="1">
      <alignment/>
      <protection/>
    </xf>
    <xf numFmtId="0" fontId="0" fillId="0" borderId="10" xfId="80" applyFont="1" applyBorder="1">
      <alignment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0" fillId="24" borderId="0" xfId="80" applyFont="1" applyFill="1">
      <alignment/>
      <protection/>
    </xf>
    <xf numFmtId="0" fontId="2" fillId="24" borderId="10" xfId="80" applyFont="1" applyFill="1" applyBorder="1">
      <alignment/>
      <protection/>
    </xf>
    <xf numFmtId="4" fontId="4" fillId="24" borderId="10" xfId="80" applyNumberFormat="1" applyFont="1" applyFill="1" applyBorder="1" applyAlignment="1">
      <alignment/>
      <protection/>
    </xf>
    <xf numFmtId="4" fontId="20" fillId="24" borderId="10" xfId="76" applyNumberFormat="1" applyFont="1" applyFill="1" applyBorder="1" applyAlignment="1">
      <alignment horizontal="center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0" applyNumberFormat="1" applyFont="1" applyBorder="1" applyAlignment="1">
      <alignment horizontal="center"/>
      <protection/>
    </xf>
    <xf numFmtId="4" fontId="0" fillId="24" borderId="10" xfId="80" applyNumberFormat="1" applyFont="1" applyFill="1" applyBorder="1">
      <alignment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2" xfId="80" applyFont="1" applyBorder="1" applyAlignment="1">
      <alignment horizontal="center" vertical="center"/>
      <protection/>
    </xf>
    <xf numFmtId="0" fontId="4" fillId="0" borderId="11" xfId="80" applyFont="1" applyBorder="1" applyAlignment="1">
      <alignment horizontal="center" vertical="center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2" fillId="0" borderId="11" xfId="76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0" xfId="80" applyFont="1" applyBorder="1" applyAlignment="1">
      <alignment horizontal="center" wrapText="1"/>
      <protection/>
    </xf>
    <xf numFmtId="188" fontId="20" fillId="25" borderId="12" xfId="76" applyNumberFormat="1" applyFont="1" applyFill="1" applyBorder="1" applyAlignment="1">
      <alignment horizontal="center" vertical="center"/>
      <protection/>
    </xf>
    <xf numFmtId="188" fontId="20" fillId="25" borderId="13" xfId="76" applyNumberFormat="1" applyFont="1" applyFill="1" applyBorder="1" applyAlignment="1">
      <alignment horizontal="center" vertical="center"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3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19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61" t="s">
        <v>8</v>
      </c>
      <c r="B2" s="61"/>
      <c r="C2" s="61"/>
      <c r="D2" s="61"/>
      <c r="E2" s="61"/>
      <c r="F2" s="61"/>
      <c r="G2" s="61"/>
    </row>
    <row r="3" spans="1:7" ht="20.25" customHeight="1">
      <c r="A3" s="62" t="s">
        <v>23</v>
      </c>
      <c r="B3" s="62"/>
      <c r="C3" s="62"/>
      <c r="D3" s="62"/>
      <c r="E3" s="62"/>
      <c r="F3" s="62"/>
      <c r="G3" s="62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63" t="s">
        <v>5</v>
      </c>
      <c r="B5" s="11"/>
      <c r="C5" s="63" t="s">
        <v>10</v>
      </c>
      <c r="D5" s="65" t="s">
        <v>11</v>
      </c>
      <c r="E5" s="65" t="s">
        <v>0</v>
      </c>
      <c r="F5" s="65" t="s">
        <v>1</v>
      </c>
      <c r="G5" s="13" t="s">
        <v>2</v>
      </c>
      <c r="H5" s="65" t="s">
        <v>53</v>
      </c>
      <c r="I5" s="67" t="s">
        <v>22</v>
      </c>
      <c r="J5" s="67" t="s">
        <v>43</v>
      </c>
    </row>
    <row r="6" spans="1:25" ht="35.25" customHeight="1">
      <c r="A6" s="64"/>
      <c r="B6" s="14" t="s">
        <v>6</v>
      </c>
      <c r="C6" s="64"/>
      <c r="D6" s="66"/>
      <c r="E6" s="66"/>
      <c r="F6" s="66"/>
      <c r="G6" s="12" t="s">
        <v>4</v>
      </c>
      <c r="H6" s="66"/>
      <c r="I6" s="68"/>
      <c r="J6" s="68"/>
      <c r="L6" s="73" t="s">
        <v>29</v>
      </c>
      <c r="M6" s="67" t="s">
        <v>30</v>
      </c>
      <c r="N6" s="75" t="s">
        <v>31</v>
      </c>
      <c r="O6" s="67" t="s">
        <v>32</v>
      </c>
      <c r="P6" s="67" t="s">
        <v>33</v>
      </c>
      <c r="Q6" s="67" t="s">
        <v>34</v>
      </c>
      <c r="R6" s="67" t="s">
        <v>35</v>
      </c>
      <c r="S6" s="67" t="s">
        <v>36</v>
      </c>
      <c r="T6" s="67" t="s">
        <v>37</v>
      </c>
      <c r="U6" s="67" t="s">
        <v>38</v>
      </c>
      <c r="V6" s="67" t="s">
        <v>39</v>
      </c>
      <c r="W6" s="67" t="s">
        <v>40</v>
      </c>
      <c r="X6" s="67" t="s">
        <v>41</v>
      </c>
      <c r="Y6" s="67" t="s">
        <v>42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4"/>
      <c r="M7" s="68"/>
      <c r="N7" s="76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s="15" customFormat="1" ht="19.5" customHeight="1">
      <c r="A8" s="69" t="s">
        <v>24</v>
      </c>
      <c r="B8" s="69"/>
      <c r="C8" s="69"/>
      <c r="D8" s="69"/>
      <c r="E8" s="69"/>
      <c r="F8" s="69"/>
      <c r="G8" s="69"/>
      <c r="H8" s="69"/>
      <c r="I8" s="69"/>
      <c r="J8" s="69"/>
      <c r="L8" s="45"/>
      <c r="M8" s="45"/>
      <c r="N8" s="54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69311745</v>
      </c>
      <c r="E9" s="19">
        <f>E10+E26</f>
        <v>68117000</v>
      </c>
      <c r="F9" s="19">
        <f>F10+F26</f>
        <v>1194745</v>
      </c>
      <c r="G9" s="19">
        <f>G10+G26</f>
        <v>1194745</v>
      </c>
      <c r="H9" s="19">
        <f>H10+H26</f>
        <v>6053195.3100000005</v>
      </c>
      <c r="I9" s="40">
        <f aca="true" t="shared" si="0" ref="I9:I25">H9/D9*100</f>
        <v>8.733289444667712</v>
      </c>
      <c r="J9" s="46">
        <f>H9/(M9+N9)*100</f>
        <v>53.32835844169574</v>
      </c>
      <c r="K9" s="37"/>
      <c r="L9" s="47">
        <f>H9-(M9+N9)</f>
        <v>-5297604.6899999995</v>
      </c>
      <c r="M9" s="48">
        <f>M10+M18</f>
        <v>5500800</v>
      </c>
      <c r="N9" s="55">
        <f aca="true" t="shared" si="1" ref="N9:X9">N10+N18</f>
        <v>5850000</v>
      </c>
      <c r="O9" s="48">
        <f t="shared" si="1"/>
        <v>5950000</v>
      </c>
      <c r="P9" s="48">
        <f t="shared" si="1"/>
        <v>8270000</v>
      </c>
      <c r="Q9" s="48">
        <f t="shared" si="1"/>
        <v>8470000</v>
      </c>
      <c r="R9" s="48">
        <f t="shared" si="1"/>
        <v>8870000</v>
      </c>
      <c r="S9" s="48">
        <f t="shared" si="1"/>
        <v>4551200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68117000</v>
      </c>
      <c r="Z9" s="39">
        <f>Y9-D9</f>
        <v>-1194745</v>
      </c>
    </row>
    <row r="10" spans="1:26" ht="18.75">
      <c r="A10" s="1"/>
      <c r="B10" s="20"/>
      <c r="C10" s="21" t="s">
        <v>12</v>
      </c>
      <c r="D10" s="22">
        <f>SUM(D11:D18)</f>
        <v>68117000</v>
      </c>
      <c r="E10" s="22">
        <f>SUM(E11:E18)</f>
        <v>68117000</v>
      </c>
      <c r="F10" s="22"/>
      <c r="G10" s="22"/>
      <c r="H10" s="22">
        <f>SUM(H11:H17)+H18</f>
        <v>6053195.3100000005</v>
      </c>
      <c r="I10" s="41">
        <f t="shared" si="0"/>
        <v>8.886467856775843</v>
      </c>
      <c r="J10" s="49">
        <f>H10/(M9+N9)*100</f>
        <v>53.32835844169574</v>
      </c>
      <c r="L10" s="47">
        <f>H10-(M10+N10)</f>
        <v>-4097604.6899999995</v>
      </c>
      <c r="M10" s="24">
        <f>5000800+300000</f>
        <v>5300800</v>
      </c>
      <c r="N10" s="56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70">
        <f>(H11+H13+H14+H15+H16+H17)/(M10+N10)*100</f>
        <v>53.228694979706034</v>
      </c>
      <c r="L11" s="47"/>
      <c r="M11" s="24"/>
      <c r="N11" s="5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32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71"/>
      <c r="L12" s="47"/>
      <c r="M12" s="24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71"/>
      <c r="L13" s="47"/>
      <c r="M13" s="24"/>
      <c r="N13" s="5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</f>
        <v>206772.41</v>
      </c>
      <c r="I14" s="42">
        <f t="shared" si="0"/>
        <v>5.00934192496807</v>
      </c>
      <c r="J14" s="71"/>
      <c r="L14" s="47"/>
      <c r="M14" s="24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45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</f>
        <v>189928</v>
      </c>
      <c r="I15" s="42">
        <f t="shared" si="0"/>
        <v>5.978594812389827</v>
      </c>
      <c r="J15" s="71"/>
      <c r="L15" s="47"/>
      <c r="M15" s="24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71"/>
      <c r="L16" s="47"/>
      <c r="M16" s="24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72"/>
      <c r="L17" s="47"/>
      <c r="M17" s="24"/>
      <c r="N17" s="5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650056.94</v>
      </c>
      <c r="I18" s="42">
        <f t="shared" si="0"/>
        <v>3.9263655911380626</v>
      </c>
      <c r="J18" s="70">
        <f>H18/(M18+N18)*100</f>
        <v>54.17141166666666</v>
      </c>
      <c r="L18" s="47">
        <f>H18-(M18+N18)</f>
        <v>-549943.06</v>
      </c>
      <c r="M18" s="24">
        <f>500000-300000</f>
        <v>200000</v>
      </c>
      <c r="N18" s="56">
        <f>700000+300000</f>
        <v>1000000</v>
      </c>
      <c r="O18" s="24">
        <f>1200000</f>
        <v>1200000</v>
      </c>
      <c r="P18" s="24">
        <f>1400000</f>
        <v>1400000</v>
      </c>
      <c r="Q18" s="24">
        <f>1600000</f>
        <v>1600000</v>
      </c>
      <c r="R18" s="24">
        <f>2000000</f>
        <v>2000000</v>
      </c>
      <c r="S18" s="24">
        <f>2201200</f>
        <v>2201200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16556200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24">
        <f>98546.37+11240+118884.28</f>
        <v>228670.65</v>
      </c>
      <c r="I19" s="42">
        <f t="shared" si="0"/>
        <v>3.247659808353536</v>
      </c>
      <c r="J19" s="71"/>
      <c r="L19" s="24"/>
      <c r="M19" s="24"/>
      <c r="N19" s="5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50"/>
      <c r="I20" s="44">
        <f t="shared" si="0"/>
        <v>0</v>
      </c>
      <c r="J20" s="71"/>
      <c r="L20" s="24"/>
      <c r="M20" s="24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71"/>
      <c r="L21" s="24"/>
      <c r="M21" s="24"/>
      <c r="N21" s="5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</f>
        <v>252839.29</v>
      </c>
      <c r="I22" s="42">
        <f t="shared" si="0"/>
        <v>22.72814868083959</v>
      </c>
      <c r="J22" s="71"/>
      <c r="L22" s="24"/>
      <c r="M22" s="24"/>
      <c r="N22" s="5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71"/>
      <c r="L23" s="24"/>
      <c r="M23" s="24"/>
      <c r="N23" s="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28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71"/>
      <c r="L24" s="24"/>
      <c r="M24" s="24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44</v>
      </c>
      <c r="D25" s="26">
        <f t="shared" si="4"/>
        <v>333160</v>
      </c>
      <c r="E25" s="26">
        <v>333160</v>
      </c>
      <c r="F25" s="26"/>
      <c r="G25" s="38"/>
      <c r="H25" s="24">
        <f>98110+11845+14000+44592</f>
        <v>168547</v>
      </c>
      <c r="I25" s="42">
        <f t="shared" si="0"/>
        <v>50.59040701164606</v>
      </c>
      <c r="J25" s="72"/>
      <c r="L25" s="24"/>
      <c r="M25" s="24"/>
      <c r="N25" s="5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5" ht="26.25" customHeight="1">
      <c r="A26" s="1"/>
      <c r="B26" s="20"/>
      <c r="C26" s="21" t="s">
        <v>46</v>
      </c>
      <c r="D26" s="22">
        <f>E26+F26</f>
        <v>1194745</v>
      </c>
      <c r="E26" s="22"/>
      <c r="F26" s="22">
        <f>SUM(F27:F32)</f>
        <v>1194745</v>
      </c>
      <c r="G26" s="22">
        <f>SUM(G27:G32)</f>
        <v>1194745</v>
      </c>
      <c r="H26" s="22">
        <f>SUM(H27:H32)</f>
        <v>0</v>
      </c>
      <c r="I26" s="22">
        <f>SUM(I27:I32)</f>
        <v>0</v>
      </c>
      <c r="J26" s="52"/>
      <c r="L26" s="57"/>
      <c r="M26" s="57"/>
      <c r="N26" s="22">
        <f>SUM(N27:N32)</f>
        <v>1194745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22">
        <f>SUM(M26:X26)</f>
        <v>1194745</v>
      </c>
    </row>
    <row r="27" spans="1:25" ht="43.5" customHeight="1">
      <c r="A27" s="1"/>
      <c r="B27" s="20"/>
      <c r="C27" s="58" t="s">
        <v>47</v>
      </c>
      <c r="D27" s="24">
        <f aca="true" t="shared" si="5" ref="D27:D32">E27+F27</f>
        <v>134745</v>
      </c>
      <c r="E27" s="26"/>
      <c r="F27" s="24">
        <v>134745</v>
      </c>
      <c r="G27" s="59">
        <f aca="true" t="shared" si="6" ref="G27:G32">F27</f>
        <v>134745</v>
      </c>
      <c r="H27" s="24"/>
      <c r="I27" s="42"/>
      <c r="J27" s="52"/>
      <c r="L27" s="57"/>
      <c r="M27" s="57"/>
      <c r="N27" s="24">
        <v>134745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22">
        <f>SUM(M27:X27)</f>
        <v>134745</v>
      </c>
    </row>
    <row r="28" spans="1:25" ht="58.5" customHeight="1">
      <c r="A28" s="1"/>
      <c r="B28" s="20"/>
      <c r="C28" s="58" t="s">
        <v>48</v>
      </c>
      <c r="D28" s="24">
        <f t="shared" si="5"/>
        <v>150000</v>
      </c>
      <c r="E28" s="26"/>
      <c r="F28" s="24">
        <v>150000</v>
      </c>
      <c r="G28" s="59">
        <f t="shared" si="6"/>
        <v>150000</v>
      </c>
      <c r="H28" s="24"/>
      <c r="I28" s="42"/>
      <c r="J28" s="52"/>
      <c r="L28" s="57"/>
      <c r="M28" s="57"/>
      <c r="N28" s="24">
        <v>150000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22">
        <f t="shared" si="3"/>
        <v>150000</v>
      </c>
    </row>
    <row r="29" spans="1:25" ht="58.5" customHeight="1">
      <c r="A29" s="1"/>
      <c r="B29" s="20"/>
      <c r="C29" s="58" t="s">
        <v>49</v>
      </c>
      <c r="D29" s="24">
        <f t="shared" si="5"/>
        <v>150000</v>
      </c>
      <c r="E29" s="26"/>
      <c r="F29" s="24">
        <v>150000</v>
      </c>
      <c r="G29" s="59">
        <f t="shared" si="6"/>
        <v>150000</v>
      </c>
      <c r="H29" s="24"/>
      <c r="I29" s="42"/>
      <c r="J29" s="52"/>
      <c r="L29" s="57"/>
      <c r="M29" s="57"/>
      <c r="N29" s="24">
        <v>150000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22">
        <f t="shared" si="3"/>
        <v>150000</v>
      </c>
    </row>
    <row r="30" spans="1:25" ht="41.25" customHeight="1">
      <c r="A30" s="1"/>
      <c r="B30" s="20"/>
      <c r="C30" s="58" t="s">
        <v>50</v>
      </c>
      <c r="D30" s="24">
        <f t="shared" si="5"/>
        <v>70000</v>
      </c>
      <c r="E30" s="26"/>
      <c r="F30" s="24">
        <v>70000</v>
      </c>
      <c r="G30" s="59">
        <f t="shared" si="6"/>
        <v>70000</v>
      </c>
      <c r="H30" s="24"/>
      <c r="I30" s="42"/>
      <c r="J30" s="52"/>
      <c r="L30" s="57"/>
      <c r="M30" s="57"/>
      <c r="N30" s="24">
        <v>70000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22">
        <f t="shared" si="3"/>
        <v>70000</v>
      </c>
    </row>
    <row r="31" spans="1:25" ht="47.25" customHeight="1">
      <c r="A31" s="1"/>
      <c r="B31" s="20"/>
      <c r="C31" s="58" t="s">
        <v>51</v>
      </c>
      <c r="D31" s="24">
        <f t="shared" si="5"/>
        <v>240000</v>
      </c>
      <c r="E31" s="26"/>
      <c r="F31" s="24">
        <v>240000</v>
      </c>
      <c r="G31" s="59">
        <f t="shared" si="6"/>
        <v>240000</v>
      </c>
      <c r="H31" s="24"/>
      <c r="I31" s="42"/>
      <c r="J31" s="52"/>
      <c r="L31" s="57"/>
      <c r="M31" s="57"/>
      <c r="N31" s="24">
        <v>240000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22">
        <f t="shared" si="3"/>
        <v>240000</v>
      </c>
    </row>
    <row r="32" spans="1:25" ht="45" customHeight="1">
      <c r="A32" s="1"/>
      <c r="B32" s="20"/>
      <c r="C32" s="58" t="s">
        <v>52</v>
      </c>
      <c r="D32" s="24">
        <f t="shared" si="5"/>
        <v>450000</v>
      </c>
      <c r="E32" s="26"/>
      <c r="F32" s="24">
        <v>450000</v>
      </c>
      <c r="G32" s="59">
        <f t="shared" si="6"/>
        <v>450000</v>
      </c>
      <c r="H32" s="24"/>
      <c r="I32" s="42"/>
      <c r="J32" s="52"/>
      <c r="L32" s="57"/>
      <c r="M32" s="57"/>
      <c r="N32" s="24">
        <v>450000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22">
        <f t="shared" si="3"/>
        <v>450000</v>
      </c>
    </row>
    <row r="33" spans="1:25" ht="18.75">
      <c r="A33" s="28"/>
      <c r="B33" s="17"/>
      <c r="C33" s="29" t="s">
        <v>7</v>
      </c>
      <c r="D33" s="19">
        <f>D9</f>
        <v>69311745</v>
      </c>
      <c r="E33" s="19">
        <f>E9</f>
        <v>68117000</v>
      </c>
      <c r="F33" s="19">
        <f>F9</f>
        <v>1194745</v>
      </c>
      <c r="G33" s="19">
        <f>G9</f>
        <v>1194745</v>
      </c>
      <c r="H33" s="19">
        <f>H9</f>
        <v>6053195.3100000005</v>
      </c>
      <c r="I33" s="40">
        <f>H33/D33*100</f>
        <v>8.733289444667712</v>
      </c>
      <c r="J33" s="46">
        <f>H33/(M33+N33)*100</f>
        <v>48.24975965571843</v>
      </c>
      <c r="L33" s="51"/>
      <c r="M33" s="47">
        <f>M9</f>
        <v>5500800</v>
      </c>
      <c r="N33" s="60">
        <f>N9+N26</f>
        <v>7044745</v>
      </c>
      <c r="O33" s="60">
        <f aca="true" t="shared" si="7" ref="O33:X33">O9+O26</f>
        <v>5950000</v>
      </c>
      <c r="P33" s="60">
        <f t="shared" si="7"/>
        <v>8270000</v>
      </c>
      <c r="Q33" s="60">
        <f t="shared" si="7"/>
        <v>8470000</v>
      </c>
      <c r="R33" s="60">
        <f t="shared" si="7"/>
        <v>8870000</v>
      </c>
      <c r="S33" s="60">
        <f t="shared" si="7"/>
        <v>4551200</v>
      </c>
      <c r="T33" s="60">
        <f t="shared" si="7"/>
        <v>4550000</v>
      </c>
      <c r="U33" s="60">
        <f t="shared" si="7"/>
        <v>3950000</v>
      </c>
      <c r="V33" s="60">
        <f t="shared" si="7"/>
        <v>3750000</v>
      </c>
      <c r="W33" s="60">
        <f t="shared" si="7"/>
        <v>3000000</v>
      </c>
      <c r="X33" s="60">
        <f t="shared" si="7"/>
        <v>5405000</v>
      </c>
      <c r="Y33" s="22">
        <f>SUM(M33:X33)</f>
        <v>69311745</v>
      </c>
    </row>
    <row r="34" spans="1:7" ht="18.75">
      <c r="A34" s="33"/>
      <c r="B34" s="34"/>
      <c r="C34" s="35"/>
      <c r="D34" s="36"/>
      <c r="E34" s="36"/>
      <c r="F34" s="36"/>
      <c r="G34" s="36"/>
    </row>
    <row r="35" spans="1:6" ht="18.75">
      <c r="A35" s="2"/>
      <c r="B35" s="30"/>
      <c r="C35" s="31"/>
      <c r="D35" s="3"/>
      <c r="E35" s="30"/>
      <c r="F35" s="30"/>
    </row>
  </sheetData>
  <sheetProtection/>
  <mergeCells count="27">
    <mergeCell ref="R6:R7"/>
    <mergeCell ref="W6:W7"/>
    <mergeCell ref="X6:X7"/>
    <mergeCell ref="S6:S7"/>
    <mergeCell ref="T6:T7"/>
    <mergeCell ref="U6:U7"/>
    <mergeCell ref="V6:V7"/>
    <mergeCell ref="L6:L7"/>
    <mergeCell ref="M6:M7"/>
    <mergeCell ref="N6:N7"/>
    <mergeCell ref="Q6:Q7"/>
    <mergeCell ref="Y6:Y7"/>
    <mergeCell ref="A8:J8"/>
    <mergeCell ref="J11:J17"/>
    <mergeCell ref="J18:J25"/>
    <mergeCell ref="F5:F6"/>
    <mergeCell ref="O6:O7"/>
    <mergeCell ref="P6:P7"/>
    <mergeCell ref="H5:H6"/>
    <mergeCell ref="I5:I6"/>
    <mergeCell ref="J5:J6"/>
    <mergeCell ref="A2:G2"/>
    <mergeCell ref="A3:G3"/>
    <mergeCell ref="A5:A6"/>
    <mergeCell ref="C5:C6"/>
    <mergeCell ref="D5:D6"/>
    <mergeCell ref="E5:E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2017-02-20T15:06:12Z</dcterms:modified>
  <cp:category/>
  <cp:version/>
  <cp:contentType/>
  <cp:contentStatus/>
</cp:coreProperties>
</file>